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cromar\Downloads\"/>
    </mc:Choice>
  </mc:AlternateContent>
  <bookViews>
    <workbookView xWindow="0" yWindow="0" windowWidth="19200" windowHeight="11460"/>
  </bookViews>
  <sheets>
    <sheet name="One Proportion" sheetId="1" r:id="rId1"/>
    <sheet name="Two Proportions" sheetId="2" r:id="rId2"/>
    <sheet name="Version" sheetId="4" r:id="rId3"/>
  </sheets>
  <calcPr calcId="162913" concurrentCalc="0"/>
</workbook>
</file>

<file path=xl/calcChain.xml><?xml version="1.0" encoding="utf-8"?>
<calcChain xmlns="http://schemas.openxmlformats.org/spreadsheetml/2006/main">
  <c r="E12" i="1" l="1"/>
  <c r="C12" i="1"/>
  <c r="G12" i="1"/>
  <c r="C17" i="1"/>
  <c r="F7" i="1"/>
  <c r="E7" i="1"/>
  <c r="F4" i="1"/>
  <c r="E4" i="1"/>
  <c r="C16" i="2"/>
  <c r="E16" i="2"/>
  <c r="F16" i="2"/>
  <c r="F21" i="2"/>
  <c r="F7" i="2"/>
  <c r="F6" i="2"/>
  <c r="F5" i="2"/>
  <c r="F4" i="2"/>
  <c r="D16" i="2"/>
  <c r="HA6" i="2"/>
  <c r="F15" i="1"/>
  <c r="HA6" i="1"/>
  <c r="C9" i="2"/>
  <c r="G16" i="2"/>
  <c r="C21" i="2"/>
  <c r="D21" i="2"/>
  <c r="E21" i="2"/>
  <c r="F12" i="1"/>
  <c r="F17" i="1"/>
  <c r="D17" i="1"/>
  <c r="E17" i="1"/>
</calcChain>
</file>

<file path=xl/sharedStrings.xml><?xml version="1.0" encoding="utf-8"?>
<sst xmlns="http://schemas.openxmlformats.org/spreadsheetml/2006/main" count="54" uniqueCount="43">
  <si>
    <t>Inputs</t>
  </si>
  <si>
    <t>x</t>
  </si>
  <si>
    <t>n</t>
  </si>
  <si>
    <t>Confidence Level</t>
  </si>
  <si>
    <t>Null Hypothesis</t>
  </si>
  <si>
    <t>Type of Test</t>
  </si>
  <si>
    <t>Greater Than</t>
  </si>
  <si>
    <t>p-hat</t>
  </si>
  <si>
    <t>Standard Deviation of Confidence Interval</t>
  </si>
  <si>
    <t>Standard Deviation of Hypothesis Test</t>
  </si>
  <si>
    <t>One-Proportion z-test</t>
  </si>
  <si>
    <r>
      <t>Null Hypothesis:   H</t>
    </r>
    <r>
      <rPr>
        <vertAlign val="subscript"/>
        <sz val="11"/>
        <color indexed="8"/>
        <rFont val="Calibri"/>
        <family val="2"/>
      </rPr>
      <t>0</t>
    </r>
    <r>
      <rPr>
        <sz val="11"/>
        <color theme="1"/>
        <rFont val="Calibri"/>
        <family val="2"/>
        <scheme val="minor"/>
      </rPr>
      <t>:  p</t>
    </r>
    <r>
      <rPr>
        <sz val="11"/>
        <color indexed="8"/>
        <rFont val="Calibri"/>
        <family val="2"/>
      </rPr>
      <t xml:space="preserve"> = </t>
    </r>
  </si>
  <si>
    <t>z</t>
  </si>
  <si>
    <t>P-value</t>
  </si>
  <si>
    <t xml:space="preserve">Confidence Interval </t>
  </si>
  <si>
    <t>Please Enter Data in Blue Cells</t>
  </si>
  <si>
    <t>Less Than</t>
  </si>
  <si>
    <t>Not Equal To</t>
  </si>
  <si>
    <r>
      <t>x</t>
    </r>
    <r>
      <rPr>
        <vertAlign val="subscript"/>
        <sz val="11"/>
        <color indexed="8"/>
        <rFont val="Calibri"/>
        <family val="2"/>
      </rPr>
      <t>1</t>
    </r>
  </si>
  <si>
    <r>
      <t>n</t>
    </r>
    <r>
      <rPr>
        <vertAlign val="subscript"/>
        <sz val="11"/>
        <color indexed="8"/>
        <rFont val="Calibri"/>
        <family val="2"/>
      </rPr>
      <t>1</t>
    </r>
  </si>
  <si>
    <r>
      <t>x</t>
    </r>
    <r>
      <rPr>
        <vertAlign val="subscript"/>
        <sz val="11"/>
        <color indexed="8"/>
        <rFont val="Calibri"/>
        <family val="2"/>
      </rPr>
      <t>2</t>
    </r>
  </si>
  <si>
    <r>
      <t>n</t>
    </r>
    <r>
      <rPr>
        <vertAlign val="subscript"/>
        <sz val="11"/>
        <color indexed="8"/>
        <rFont val="Calibri"/>
        <family val="2"/>
      </rPr>
      <t>2</t>
    </r>
  </si>
  <si>
    <r>
      <t>p-hat</t>
    </r>
    <r>
      <rPr>
        <b/>
        <vertAlign val="subscript"/>
        <sz val="11"/>
        <color indexed="8"/>
        <rFont val="Calibri"/>
        <family val="2"/>
      </rPr>
      <t>2</t>
    </r>
  </si>
  <si>
    <t>First Sample</t>
  </si>
  <si>
    <t>Second Sample</t>
  </si>
  <si>
    <r>
      <t>Null Hypothesis:   H</t>
    </r>
    <r>
      <rPr>
        <vertAlign val="subscript"/>
        <sz val="11"/>
        <color indexed="8"/>
        <rFont val="Calibri"/>
        <family val="2"/>
      </rPr>
      <t>0</t>
    </r>
    <r>
      <rPr>
        <sz val="11"/>
        <color theme="1"/>
        <rFont val="Calibri"/>
        <family val="2"/>
        <scheme val="minor"/>
      </rPr>
      <t>:  p</t>
    </r>
    <r>
      <rPr>
        <vertAlign val="subscript"/>
        <sz val="11"/>
        <color indexed="8"/>
        <rFont val="Calibri"/>
        <family val="2"/>
      </rPr>
      <t>1</t>
    </r>
    <r>
      <rPr>
        <sz val="11"/>
        <color indexed="8"/>
        <rFont val="Calibri"/>
        <family val="2"/>
      </rPr>
      <t xml:space="preserve"> = p</t>
    </r>
    <r>
      <rPr>
        <vertAlign val="subscript"/>
        <sz val="11"/>
        <color indexed="8"/>
        <rFont val="Calibri"/>
        <family val="2"/>
      </rPr>
      <t>2</t>
    </r>
  </si>
  <si>
    <t>Two Sample z-Test for Proportions</t>
  </si>
  <si>
    <t>One Sample z-Test for a Proportion</t>
  </si>
  <si>
    <t>Pooled p-hat</t>
  </si>
  <si>
    <t>Two-Proportion z-test</t>
  </si>
  <si>
    <t>Descriptive Statistics</t>
  </si>
  <si>
    <r>
      <t>Confidence Interval  for p</t>
    </r>
    <r>
      <rPr>
        <b/>
        <vertAlign val="subscript"/>
        <sz val="11"/>
        <color indexed="8"/>
        <rFont val="Calibri"/>
        <family val="2"/>
      </rPr>
      <t>1</t>
    </r>
    <r>
      <rPr>
        <b/>
        <sz val="11"/>
        <color indexed="8"/>
        <rFont val="Calibri"/>
        <family val="2"/>
      </rPr>
      <t xml:space="preserve"> - p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</t>
    </r>
  </si>
  <si>
    <r>
      <t>p</t>
    </r>
    <r>
      <rPr>
        <vertAlign val="subscript"/>
        <sz val="11"/>
        <color indexed="8"/>
        <rFont val="Calibri"/>
        <family val="2"/>
      </rPr>
      <t>1</t>
    </r>
    <r>
      <rPr>
        <sz val="11"/>
        <color theme="1"/>
        <rFont val="Calibri"/>
        <family val="2"/>
        <scheme val="minor"/>
      </rPr>
      <t xml:space="preserve"> &gt; p</t>
    </r>
    <r>
      <rPr>
        <vertAlign val="subscript"/>
        <sz val="11"/>
        <color indexed="8"/>
        <rFont val="Calibri"/>
        <family val="2"/>
      </rPr>
      <t>2</t>
    </r>
  </si>
  <si>
    <r>
      <t>p</t>
    </r>
    <r>
      <rPr>
        <vertAlign val="subscript"/>
        <sz val="11"/>
        <color indexed="8"/>
        <rFont val="Calibri"/>
        <family val="2"/>
      </rPr>
      <t>1</t>
    </r>
    <r>
      <rPr>
        <sz val="11"/>
        <color theme="1"/>
        <rFont val="Calibri"/>
        <family val="2"/>
        <scheme val="minor"/>
      </rPr>
      <t xml:space="preserve"> &lt; p</t>
    </r>
    <r>
      <rPr>
        <vertAlign val="subscript"/>
        <sz val="11"/>
        <color indexed="8"/>
        <rFont val="Calibri"/>
        <family val="2"/>
      </rPr>
      <t>2</t>
    </r>
  </si>
  <si>
    <r>
      <t>p</t>
    </r>
    <r>
      <rPr>
        <vertAlign val="subscript"/>
        <sz val="11"/>
        <color indexed="8"/>
        <rFont val="Calibri"/>
        <family val="2"/>
      </rPr>
      <t xml:space="preserve">1 </t>
    </r>
    <r>
      <rPr>
        <sz val="11"/>
        <color indexed="8"/>
        <rFont val="Calibri"/>
        <family val="2"/>
      </rPr>
      <t>≠</t>
    </r>
    <r>
      <rPr>
        <sz val="11"/>
        <color theme="1"/>
        <rFont val="Calibri"/>
        <family val="2"/>
        <scheme val="minor"/>
      </rPr>
      <t xml:space="preserve"> p</t>
    </r>
    <r>
      <rPr>
        <vertAlign val="subscript"/>
        <sz val="11"/>
        <color indexed="8"/>
        <rFont val="Calibri"/>
        <family val="2"/>
      </rPr>
      <t>2</t>
    </r>
  </si>
  <si>
    <t>Check Requirements (all ≥ 10?)</t>
  </si>
  <si>
    <r>
      <t>p-hat</t>
    </r>
    <r>
      <rPr>
        <b/>
        <vertAlign val="subscript"/>
        <sz val="12"/>
        <color indexed="8"/>
        <rFont val="Calibri"/>
        <family val="2"/>
      </rPr>
      <t>1</t>
    </r>
  </si>
  <si>
    <t>p1 &lt; p2</t>
  </si>
  <si>
    <t>This version uses p-hat for confidence intervals.</t>
  </si>
  <si>
    <t>Hypothesis Test Requirements (Both ≥ 10?)</t>
  </si>
  <si>
    <t>Confidence Interval Requirements (Both ≥ 10?)</t>
  </si>
  <si>
    <t>Latest Update: 02 September 2014</t>
  </si>
  <si>
    <t>This version is for students who use SPSS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</si>
</sst>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7" formatCode="0.0000"/>
  </numFmts>
  <fonts count="11" x14ac:knownFonts="1">
    <font>
      <sz val="11"/>
      <color theme="1"/>
      <name val="Calibri"/>
      <family val="2"/>
      <scheme val="minor"/>
    </font>
    <font>
      <vertAlign val="subscript"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b/>
      <vertAlign val="subscript"/>
      <sz val="12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164" fontId="0" fillId="2" borderId="3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0" xfId="0" applyFill="1" applyBorder="1"/>
    <xf numFmtId="0" fontId="0" fillId="2" borderId="5" xfId="0" applyFill="1" applyBorder="1"/>
    <xf numFmtId="0" fontId="0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7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left"/>
    </xf>
    <xf numFmtId="0" fontId="0" fillId="3" borderId="10" xfId="0" applyFon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2" borderId="0" xfId="0" applyNumberFormat="1" applyFill="1" applyBorder="1"/>
    <xf numFmtId="164" fontId="0" fillId="2" borderId="11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164" fontId="0" fillId="2" borderId="0" xfId="0" applyNumberFormat="1" applyFill="1" applyBorder="1" applyAlignment="1">
      <alignment horizontal="center"/>
    </xf>
    <xf numFmtId="167" fontId="0" fillId="2" borderId="4" xfId="0" applyNumberFormat="1" applyFill="1" applyBorder="1" applyAlignment="1">
      <alignment horizontal="center"/>
    </xf>
    <xf numFmtId="167" fontId="0" fillId="4" borderId="3" xfId="0" applyNumberFormat="1" applyFill="1" applyBorder="1" applyAlignment="1">
      <alignment horizontal="center"/>
    </xf>
    <xf numFmtId="167" fontId="0" fillId="2" borderId="14" xfId="0" applyNumberForma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6" xfId="0" applyFill="1" applyBorder="1" applyAlignment="1">
      <alignment horizontal="right"/>
    </xf>
    <xf numFmtId="0" fontId="0" fillId="2" borderId="17" xfId="0" applyFill="1" applyBorder="1" applyAlignment="1">
      <alignment horizontal="right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/>
    </xf>
    <xf numFmtId="1" fontId="0" fillId="2" borderId="13" xfId="0" applyNumberForma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164" fontId="10" fillId="2" borderId="32" xfId="0" applyNumberFormat="1" applyFont="1" applyFill="1" applyBorder="1" applyAlignment="1">
      <alignment horizontal="center"/>
    </xf>
    <xf numFmtId="164" fontId="10" fillId="2" borderId="33" xfId="0" applyNumberFormat="1" applyFont="1" applyFill="1" applyBorder="1" applyAlignment="1">
      <alignment horizontal="center"/>
    </xf>
    <xf numFmtId="164" fontId="10" fillId="2" borderId="22" xfId="0" applyNumberFormat="1" applyFont="1" applyFill="1" applyBorder="1" applyAlignment="1">
      <alignment horizontal="center"/>
    </xf>
    <xf numFmtId="164" fontId="10" fillId="2" borderId="23" xfId="0" applyNumberFormat="1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0" fillId="2" borderId="35" xfId="0" applyFill="1" applyBorder="1" applyAlignment="1">
      <alignment horizontal="center"/>
    </xf>
    <xf numFmtId="0" fontId="3" fillId="2" borderId="6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0" fillId="2" borderId="20" xfId="0" applyNumberForma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0" fontId="10" fillId="2" borderId="29" xfId="0" applyFont="1" applyFill="1" applyBorder="1" applyAlignment="1">
      <alignment horizontal="center"/>
    </xf>
    <xf numFmtId="0" fontId="0" fillId="2" borderId="30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F17"/>
  <sheetViews>
    <sheetView tabSelected="1" workbookViewId="0">
      <selection activeCell="H19" sqref="H19"/>
    </sheetView>
  </sheetViews>
  <sheetFormatPr defaultRowHeight="15" x14ac:dyDescent="0.25"/>
  <cols>
    <col min="1" max="1" width="9.140625" style="1" customWidth="1"/>
    <col min="2" max="2" width="16.42578125" style="1" bestFit="1" customWidth="1"/>
    <col min="3" max="3" width="12.42578125" style="1" bestFit="1" customWidth="1"/>
    <col min="4" max="4" width="9.42578125" style="1" bestFit="1" customWidth="1"/>
    <col min="5" max="5" width="23.28515625" style="1" customWidth="1"/>
    <col min="6" max="6" width="22.28515625" style="1" customWidth="1"/>
    <col min="7" max="7" width="21.42578125" style="1" customWidth="1"/>
    <col min="8" max="16384" width="9.140625" style="1"/>
  </cols>
  <sheetData>
    <row r="1" spans="2:214" ht="26.25" x14ac:dyDescent="0.25">
      <c r="C1" s="55" t="s">
        <v>27</v>
      </c>
      <c r="D1" s="54"/>
      <c r="E1" s="54"/>
      <c r="F1" s="54"/>
      <c r="HF1" s="1" t="s">
        <v>6</v>
      </c>
    </row>
    <row r="2" spans="2:214" ht="15.75" thickBot="1" x14ac:dyDescent="0.3">
      <c r="C2" s="53" t="s">
        <v>15</v>
      </c>
      <c r="D2" s="54"/>
      <c r="E2" s="54"/>
      <c r="F2" s="54"/>
      <c r="HF2" s="1" t="s">
        <v>16</v>
      </c>
    </row>
    <row r="3" spans="2:214" ht="15.75" thickBot="1" x14ac:dyDescent="0.3">
      <c r="B3" s="56" t="s">
        <v>0</v>
      </c>
      <c r="C3" s="57"/>
      <c r="D3" s="8"/>
      <c r="E3" s="58" t="s">
        <v>39</v>
      </c>
      <c r="F3" s="39"/>
      <c r="HF3" s="1" t="s">
        <v>17</v>
      </c>
    </row>
    <row r="4" spans="2:214" ht="15.75" thickBot="1" x14ac:dyDescent="0.3">
      <c r="B4" s="7" t="s">
        <v>1</v>
      </c>
      <c r="C4" s="10">
        <v>74</v>
      </c>
      <c r="D4" s="8"/>
      <c r="E4" s="22">
        <f>$C$7*$C$5</f>
        <v>70</v>
      </c>
      <c r="F4" s="21">
        <f>(1-$C$7)*$C$5</f>
        <v>30.000000000000004</v>
      </c>
    </row>
    <row r="5" spans="2:214" ht="15.75" thickBot="1" x14ac:dyDescent="0.3">
      <c r="B5" s="7" t="s">
        <v>2</v>
      </c>
      <c r="C5" s="10">
        <v>100</v>
      </c>
      <c r="E5" s="6"/>
      <c r="F5" s="20"/>
    </row>
    <row r="6" spans="2:214" ht="15.75" thickBot="1" x14ac:dyDescent="0.3">
      <c r="B6" s="2" t="s">
        <v>3</v>
      </c>
      <c r="C6" s="15">
        <v>0.95</v>
      </c>
      <c r="D6" s="12"/>
      <c r="E6" s="38" t="s">
        <v>40</v>
      </c>
      <c r="F6" s="39"/>
      <c r="HA6" s="1">
        <f>IF(C8="Greater Than",1,IF(C8="Less Than",-1,0))</f>
        <v>-1</v>
      </c>
    </row>
    <row r="7" spans="2:214" ht="15.75" thickBot="1" x14ac:dyDescent="0.3">
      <c r="B7" s="7" t="s">
        <v>4</v>
      </c>
      <c r="C7" s="16">
        <v>0.7</v>
      </c>
      <c r="D7" s="12"/>
      <c r="E7" s="22">
        <f>($C$4/$C$5)*$C$5</f>
        <v>74</v>
      </c>
      <c r="F7" s="21">
        <f>(1-($C$4/$C$5))*$C$5</f>
        <v>26</v>
      </c>
    </row>
    <row r="8" spans="2:214" ht="15.75" thickBot="1" x14ac:dyDescent="0.3">
      <c r="B8" s="3" t="s">
        <v>5</v>
      </c>
      <c r="C8" s="11" t="s">
        <v>16</v>
      </c>
      <c r="D8" s="12"/>
      <c r="E8" s="6"/>
      <c r="F8" s="20"/>
    </row>
    <row r="9" spans="2:214" ht="15.75" thickBot="1" x14ac:dyDescent="0.3">
      <c r="E9" s="35" t="s">
        <v>30</v>
      </c>
      <c r="F9" s="36"/>
      <c r="G9" s="37"/>
    </row>
    <row r="10" spans="2:214" ht="15" customHeight="1" x14ac:dyDescent="0.25">
      <c r="B10" s="40"/>
      <c r="C10" s="61" t="s">
        <v>2</v>
      </c>
      <c r="D10" s="62"/>
      <c r="E10" s="41" t="s">
        <v>7</v>
      </c>
      <c r="F10" s="43" t="s">
        <v>8</v>
      </c>
      <c r="G10" s="43" t="s">
        <v>9</v>
      </c>
    </row>
    <row r="11" spans="2:214" x14ac:dyDescent="0.25">
      <c r="B11" s="40"/>
      <c r="C11" s="63"/>
      <c r="D11" s="64"/>
      <c r="E11" s="42"/>
      <c r="F11" s="44"/>
      <c r="G11" s="44"/>
    </row>
    <row r="12" spans="2:214" ht="15.75" thickBot="1" x14ac:dyDescent="0.3">
      <c r="B12" s="40"/>
      <c r="C12" s="59">
        <f>C5</f>
        <v>100</v>
      </c>
      <c r="D12" s="60"/>
      <c r="E12" s="4">
        <f>C4/C5</f>
        <v>0.74</v>
      </c>
      <c r="F12" s="34">
        <f>SQRT(E12*(1-E12)/C12)</f>
        <v>4.3863424398922622E-2</v>
      </c>
      <c r="G12" s="32">
        <f>SQRT(C7*(1-C7)/C12)</f>
        <v>4.5825756949558406E-2</v>
      </c>
    </row>
    <row r="13" spans="2:214" ht="15.75" thickBot="1" x14ac:dyDescent="0.3">
      <c r="B13"/>
    </row>
    <row r="14" spans="2:214" x14ac:dyDescent="0.25">
      <c r="B14" s="48"/>
      <c r="C14" s="45" t="s">
        <v>10</v>
      </c>
      <c r="D14" s="46"/>
      <c r="E14" s="46"/>
      <c r="F14" s="47"/>
    </row>
    <row r="15" spans="2:214" ht="18" x14ac:dyDescent="0.35">
      <c r="B15" s="48"/>
      <c r="C15" s="49" t="s">
        <v>11</v>
      </c>
      <c r="D15" s="50"/>
      <c r="E15" s="50"/>
      <c r="F15" s="17">
        <f>+C7</f>
        <v>0.7</v>
      </c>
    </row>
    <row r="16" spans="2:214" x14ac:dyDescent="0.25">
      <c r="B16" s="48"/>
      <c r="C16" s="13" t="s">
        <v>12</v>
      </c>
      <c r="D16" s="9" t="s">
        <v>13</v>
      </c>
      <c r="E16" s="51" t="s">
        <v>14</v>
      </c>
      <c r="F16" s="52"/>
    </row>
    <row r="17" spans="2:6" ht="15.75" thickBot="1" x14ac:dyDescent="0.3">
      <c r="B17" s="48"/>
      <c r="C17" s="14">
        <f>(E12-$C$7)/G12</f>
        <v>0.87287156094397023</v>
      </c>
      <c r="D17" s="4">
        <f>IF(HA6=-1,NORMDIST(C17,0,1,1),IF(HA6=1,1-NORMDIST(C17,0,1,1),IF(C17&gt;0,2*(1-NORMDIST(C17,0,1,1)),2*NORMDIST(C17,0,1,1))))</f>
        <v>0.80863345555738719</v>
      </c>
      <c r="E17" s="4">
        <f>MAX(0,(E12)+NORMINV((1-C6)/2,0,1)*F12)</f>
        <v>0.65402926793951621</v>
      </c>
      <c r="F17" s="5">
        <f>MIN(1,(E12)-NORMINV((1-C6)/2,0,1)*F12)</f>
        <v>0.82597073206048377</v>
      </c>
    </row>
  </sheetData>
  <mergeCells count="16">
    <mergeCell ref="C14:F14"/>
    <mergeCell ref="B14:B17"/>
    <mergeCell ref="C15:E15"/>
    <mergeCell ref="E16:F16"/>
    <mergeCell ref="C2:F2"/>
    <mergeCell ref="C1:F1"/>
    <mergeCell ref="B3:C3"/>
    <mergeCell ref="E3:F3"/>
    <mergeCell ref="C12:D12"/>
    <mergeCell ref="C10:D11"/>
    <mergeCell ref="E9:G9"/>
    <mergeCell ref="E6:F6"/>
    <mergeCell ref="B10:B12"/>
    <mergeCell ref="E10:E11"/>
    <mergeCell ref="F10:F11"/>
    <mergeCell ref="G10:G11"/>
  </mergeCells>
  <phoneticPr fontId="0" type="noConversion"/>
  <dataValidations count="1">
    <dataValidation type="list" allowBlank="1" showInputMessage="1" showErrorMessage="1" sqref="C8">
      <formula1>HF1:HF3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F29"/>
  <sheetViews>
    <sheetView workbookViewId="0">
      <selection activeCell="H20" sqref="H20"/>
    </sheetView>
  </sheetViews>
  <sheetFormatPr defaultRowHeight="15" x14ac:dyDescent="0.25"/>
  <cols>
    <col min="1" max="1" width="9.140625" style="1" customWidth="1"/>
    <col min="2" max="2" width="16.42578125" style="1" bestFit="1" customWidth="1"/>
    <col min="3" max="3" width="12.42578125" style="1" bestFit="1" customWidth="1"/>
    <col min="4" max="4" width="9.140625" style="1" customWidth="1"/>
    <col min="5" max="5" width="22.85546875" style="1" customWidth="1"/>
    <col min="6" max="6" width="21.140625" style="1" customWidth="1"/>
    <col min="7" max="7" width="23.7109375" style="1" customWidth="1"/>
    <col min="8" max="8" width="24.28515625" style="1" customWidth="1"/>
    <col min="9" max="16384" width="9.140625" style="1"/>
  </cols>
  <sheetData>
    <row r="1" spans="2:214" ht="26.25" x14ac:dyDescent="0.35">
      <c r="C1" s="55" t="s">
        <v>26</v>
      </c>
      <c r="D1" s="54"/>
      <c r="E1" s="54"/>
      <c r="F1" s="54"/>
      <c r="HF1" s="1" t="s">
        <v>32</v>
      </c>
    </row>
    <row r="2" spans="2:214" ht="18.75" thickBot="1" x14ac:dyDescent="0.4">
      <c r="C2" s="53" t="s">
        <v>15</v>
      </c>
      <c r="D2" s="54"/>
      <c r="E2" s="54"/>
      <c r="F2" s="54"/>
      <c r="HF2" s="1" t="s">
        <v>33</v>
      </c>
    </row>
    <row r="3" spans="2:214" ht="18.75" thickBot="1" x14ac:dyDescent="0.4">
      <c r="B3" s="56" t="s">
        <v>0</v>
      </c>
      <c r="C3" s="57"/>
      <c r="D3" s="8"/>
      <c r="E3" s="38" t="s">
        <v>35</v>
      </c>
      <c r="F3" s="39"/>
      <c r="G3" s="77"/>
      <c r="H3" s="78"/>
      <c r="HF3" s="1" t="s">
        <v>34</v>
      </c>
    </row>
    <row r="4" spans="2:214" ht="18" x14ac:dyDescent="0.35">
      <c r="B4" s="7" t="s">
        <v>18</v>
      </c>
      <c r="C4" s="10">
        <v>5</v>
      </c>
      <c r="D4" s="8"/>
      <c r="E4" s="82" t="s">
        <v>23</v>
      </c>
      <c r="F4" s="24">
        <f>C5*C16</f>
        <v>5</v>
      </c>
      <c r="G4" s="12"/>
      <c r="H4" s="26"/>
    </row>
    <row r="5" spans="2:214" ht="18.75" thickBot="1" x14ac:dyDescent="0.4">
      <c r="B5" s="7" t="s">
        <v>19</v>
      </c>
      <c r="C5" s="10">
        <v>16</v>
      </c>
      <c r="E5" s="83"/>
      <c r="F5" s="5">
        <f>C5*(1-C16)</f>
        <v>11</v>
      </c>
      <c r="G5" s="12"/>
      <c r="H5" s="26"/>
    </row>
    <row r="6" spans="2:214" ht="18" x14ac:dyDescent="0.35">
      <c r="B6" s="7" t="s">
        <v>20</v>
      </c>
      <c r="C6" s="18">
        <v>20</v>
      </c>
      <c r="E6" s="82" t="s">
        <v>24</v>
      </c>
      <c r="F6" s="24">
        <f>C7*E16</f>
        <v>20</v>
      </c>
      <c r="HA6" s="1">
        <f>IF(C10="p1 &gt; p2",1,IF(C10="p1 &lt; p2",-1,0))</f>
        <v>-1</v>
      </c>
    </row>
    <row r="7" spans="2:214" ht="18.75" thickBot="1" x14ac:dyDescent="0.4">
      <c r="B7" s="7" t="s">
        <v>21</v>
      </c>
      <c r="C7" s="18">
        <v>30</v>
      </c>
      <c r="E7" s="83"/>
      <c r="F7" s="5">
        <f>C7*(1-E16)</f>
        <v>10.000000000000002</v>
      </c>
    </row>
    <row r="8" spans="2:214" x14ac:dyDescent="0.25">
      <c r="B8" s="2" t="s">
        <v>3</v>
      </c>
      <c r="C8" s="15">
        <v>0.95</v>
      </c>
      <c r="D8" s="12"/>
    </row>
    <row r="9" spans="2:214" hidden="1" x14ac:dyDescent="0.25">
      <c r="B9" s="7" t="s">
        <v>28</v>
      </c>
      <c r="C9" s="19">
        <f>(C4+C6)/(C5+C7)</f>
        <v>0.54347826086956519</v>
      </c>
      <c r="D9" s="12"/>
    </row>
    <row r="10" spans="2:214" ht="15.75" thickBot="1" x14ac:dyDescent="0.3">
      <c r="B10" s="3" t="s">
        <v>5</v>
      </c>
      <c r="C10" s="4" t="s">
        <v>37</v>
      </c>
      <c r="D10" s="12"/>
    </row>
    <row r="11" spans="2:214" x14ac:dyDescent="0.25">
      <c r="B11" s="6"/>
      <c r="C11" s="12"/>
    </row>
    <row r="12" spans="2:214" ht="15.75" thickBot="1" x14ac:dyDescent="0.3">
      <c r="B12" s="6"/>
      <c r="C12" s="12"/>
    </row>
    <row r="13" spans="2:214" ht="15.75" thickBot="1" x14ac:dyDescent="0.3">
      <c r="B13" s="6"/>
      <c r="C13" s="35" t="s">
        <v>30</v>
      </c>
      <c r="D13" s="36"/>
      <c r="E13" s="36"/>
      <c r="F13" s="81"/>
      <c r="G13" s="37"/>
    </row>
    <row r="14" spans="2:214" ht="15" customHeight="1" x14ac:dyDescent="0.25">
      <c r="B14" s="25"/>
      <c r="C14" s="65" t="s">
        <v>36</v>
      </c>
      <c r="D14" s="66"/>
      <c r="E14" s="69" t="s">
        <v>22</v>
      </c>
      <c r="F14" s="71" t="s">
        <v>8</v>
      </c>
      <c r="G14" s="43" t="s">
        <v>9</v>
      </c>
    </row>
    <row r="15" spans="2:214" ht="15" customHeight="1" x14ac:dyDescent="0.25">
      <c r="B15" s="31"/>
      <c r="C15" s="67"/>
      <c r="D15" s="68"/>
      <c r="E15" s="70"/>
      <c r="F15" s="72"/>
      <c r="G15" s="73"/>
    </row>
    <row r="16" spans="2:214" ht="15.75" thickBot="1" x14ac:dyDescent="0.3">
      <c r="B16" s="25"/>
      <c r="C16" s="79">
        <f>C4/C5</f>
        <v>0.3125</v>
      </c>
      <c r="D16" s="80" t="e">
        <f>B4/B5</f>
        <v>#VALUE!</v>
      </c>
      <c r="E16" s="23">
        <f>C6/C7</f>
        <v>0.66666666666666663</v>
      </c>
      <c r="F16" s="33">
        <f>SQRT((C16*(1-C16)/C5)+(E16*(1-E16)/C7))</f>
        <v>0.1443438318128191</v>
      </c>
      <c r="G16" s="32">
        <f>SQRT(C9*(1-C9)*((1/C5)+(1/C7)))</f>
        <v>0.15419848868599029</v>
      </c>
    </row>
    <row r="17" spans="2:9" ht="15.75" thickBot="1" x14ac:dyDescent="0.3">
      <c r="B17"/>
    </row>
    <row r="18" spans="2:9" x14ac:dyDescent="0.25">
      <c r="B18" s="74"/>
      <c r="C18" s="45" t="s">
        <v>29</v>
      </c>
      <c r="D18" s="46"/>
      <c r="E18" s="46"/>
      <c r="F18" s="47"/>
    </row>
    <row r="19" spans="2:9" ht="18" x14ac:dyDescent="0.35">
      <c r="B19" s="74"/>
      <c r="C19" s="49" t="s">
        <v>25</v>
      </c>
      <c r="D19" s="50"/>
      <c r="E19" s="50"/>
      <c r="F19" s="17"/>
    </row>
    <row r="20" spans="2:9" ht="16.5" x14ac:dyDescent="0.35">
      <c r="B20" s="74"/>
      <c r="C20" s="13" t="s">
        <v>12</v>
      </c>
      <c r="D20" s="9" t="s">
        <v>13</v>
      </c>
      <c r="E20" s="75" t="s">
        <v>31</v>
      </c>
      <c r="F20" s="52"/>
    </row>
    <row r="21" spans="2:9" ht="15.75" thickBot="1" x14ac:dyDescent="0.3">
      <c r="B21" s="74"/>
      <c r="C21" s="14">
        <f>($C$16-$E$16)/$G$16</f>
        <v>-2.296823202903703</v>
      </c>
      <c r="D21" s="4">
        <f>IF(HA6=-1,NORMDIST($C$21,0,1,1),IF(HA6=1,1-NORMDIST($C$21,0,1,1),IF($C$21&gt;0,2*(1-NORMDIST($C$21,0,1,1)),2*NORMDIST($C$21,0,1,1))))</f>
        <v>1.081442868212917E-2</v>
      </c>
      <c r="E21" s="4">
        <f>(C16-E16)+NORMINV((1-C8)/2,0,1)*F16</f>
        <v>-0.63707537841029893</v>
      </c>
      <c r="F21" s="5">
        <f>(C16-E16)-NORMINV((1-C8)/2,0,1)*F16</f>
        <v>-7.1257954923034383E-2</v>
      </c>
    </row>
    <row r="22" spans="2:9" x14ac:dyDescent="0.25">
      <c r="H22" s="6"/>
    </row>
    <row r="23" spans="2:9" x14ac:dyDescent="0.25">
      <c r="E23" s="6"/>
      <c r="F23" s="6"/>
      <c r="G23" s="6"/>
      <c r="H23" s="28"/>
      <c r="I23" s="6"/>
    </row>
    <row r="24" spans="2:9" x14ac:dyDescent="0.25">
      <c r="E24" s="28"/>
      <c r="F24" s="28"/>
      <c r="G24" s="28"/>
      <c r="H24" s="27"/>
      <c r="I24" s="6"/>
    </row>
    <row r="25" spans="2:9" x14ac:dyDescent="0.25">
      <c r="E25" s="76"/>
      <c r="F25" s="76"/>
      <c r="G25" s="76"/>
      <c r="H25" s="30"/>
      <c r="I25" s="6"/>
    </row>
    <row r="26" spans="2:9" x14ac:dyDescent="0.25">
      <c r="E26" s="28"/>
      <c r="F26" s="28"/>
      <c r="G26" s="29"/>
      <c r="H26" s="25"/>
      <c r="I26" s="6"/>
    </row>
    <row r="27" spans="2:9" x14ac:dyDescent="0.25">
      <c r="E27" s="25"/>
      <c r="F27" s="25"/>
      <c r="G27" s="25"/>
      <c r="H27" s="6"/>
      <c r="I27" s="6"/>
    </row>
    <row r="28" spans="2:9" x14ac:dyDescent="0.25">
      <c r="E28" s="6"/>
      <c r="F28" s="6"/>
      <c r="G28" s="6"/>
      <c r="H28" s="6"/>
      <c r="I28" s="6"/>
    </row>
    <row r="29" spans="2:9" x14ac:dyDescent="0.25">
      <c r="E29" s="6"/>
      <c r="F29" s="6"/>
      <c r="G29" s="6"/>
      <c r="I29" s="6"/>
    </row>
  </sheetData>
  <mergeCells count="18">
    <mergeCell ref="E25:G25"/>
    <mergeCell ref="G3:H3"/>
    <mergeCell ref="C16:D16"/>
    <mergeCell ref="C13:G13"/>
    <mergeCell ref="E3:F3"/>
    <mergeCell ref="C1:F1"/>
    <mergeCell ref="C2:F2"/>
    <mergeCell ref="B3:C3"/>
    <mergeCell ref="E4:E5"/>
    <mergeCell ref="E6:E7"/>
    <mergeCell ref="C14:D15"/>
    <mergeCell ref="E14:E15"/>
    <mergeCell ref="F14:F15"/>
    <mergeCell ref="G14:G15"/>
    <mergeCell ref="B18:B21"/>
    <mergeCell ref="C18:F18"/>
    <mergeCell ref="C19:E19"/>
    <mergeCell ref="E20:F20"/>
  </mergeCells>
  <phoneticPr fontId="0" type="noConversion"/>
  <dataValidations count="1">
    <dataValidation type="list" allowBlank="1" sqref="C10">
      <formula1>$HF$1:$HF$3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workbookViewId="0">
      <selection activeCell="C6" sqref="C6"/>
    </sheetView>
  </sheetViews>
  <sheetFormatPr defaultRowHeight="15" x14ac:dyDescent="0.25"/>
  <sheetData>
    <row r="2" spans="2:2" x14ac:dyDescent="0.25">
      <c r="B2" t="s">
        <v>41</v>
      </c>
    </row>
    <row r="3" spans="2:2" x14ac:dyDescent="0.25">
      <c r="B3" t="s">
        <v>38</v>
      </c>
    </row>
    <row r="4" spans="2:2" x14ac:dyDescent="0.25">
      <c r="B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One Proportion</vt:lpstr>
      <vt:lpstr>Two Proportions</vt:lpstr>
      <vt:lpstr>Version</vt:lpstr>
    </vt:vector>
  </TitlesOfParts>
  <Company>BYU-Idaho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rdcromar</dc:creator>
  <cp:lastModifiedBy>BYU Idaho</cp:lastModifiedBy>
  <dcterms:created xsi:type="dcterms:W3CDTF">2010-11-29T20:20:24Z</dcterms:created>
  <dcterms:modified xsi:type="dcterms:W3CDTF">2016-03-21T16:46:29Z</dcterms:modified>
</cp:coreProperties>
</file>